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Finished Files\Ch 6\"/>
    </mc:Choice>
  </mc:AlternateContent>
  <bookViews>
    <workbookView xWindow="120" yWindow="48" windowWidth="15180" windowHeight="8580"/>
  </bookViews>
  <sheets>
    <sheet name="2001 Sales" sheetId="1" r:id="rId1"/>
  </sheets>
  <definedNames>
    <definedName name="cost">'2001 Sales'!$U$2:$V$15</definedName>
    <definedName name="INCREASE">'2001 Sales'!$T$3</definedName>
    <definedName name="PRICE">'2001 Sales'!$T$6</definedName>
  </definedNames>
  <calcPr calcId="152511"/>
  <customWorkbookViews>
    <customWorkbookView name="JoAnn Greenawalt - Personal View" guid="{54629769-B46E-4269-B5B0-96AE93BCD65E}" autoUpdate="1" mergeInterval="15" personalView="1" maximized="1" xWindow="-9" yWindow="-9" windowWidth="1618" windowHeight="868" activeSheetId="1"/>
  </customWorkbookViews>
</workbook>
</file>

<file path=xl/calcChain.xml><?xml version="1.0" encoding="utf-8"?>
<calcChain xmlns="http://schemas.openxmlformats.org/spreadsheetml/2006/main">
  <c r="U8" i="1" l="1"/>
  <c r="U4" i="1"/>
  <c r="U6" i="1"/>
  <c r="U7" i="1"/>
  <c r="X14" i="1"/>
  <c r="X13" i="1" s="1"/>
  <c r="X12" i="1" s="1"/>
  <c r="U9" i="1"/>
  <c r="U12" i="1"/>
  <c r="U10" i="1"/>
  <c r="U5" i="1"/>
  <c r="U3" i="1"/>
  <c r="U14" i="1"/>
  <c r="U13" i="1"/>
  <c r="V13" i="1"/>
  <c r="U11" i="1"/>
  <c r="E27" i="1"/>
  <c r="I27" i="1"/>
  <c r="M27" i="1"/>
  <c r="Q27" i="1"/>
  <c r="R27" i="1" s="1"/>
  <c r="E23" i="1"/>
  <c r="I23" i="1"/>
  <c r="R23" i="1" s="1"/>
  <c r="M23" i="1"/>
  <c r="Q23" i="1"/>
  <c r="E19" i="1"/>
  <c r="I19" i="1"/>
  <c r="M19" i="1"/>
  <c r="Q19" i="1"/>
  <c r="R19" i="1" s="1"/>
  <c r="V15" i="1"/>
  <c r="U15" i="1"/>
  <c r="E15" i="1"/>
  <c r="I15" i="1"/>
  <c r="M15" i="1"/>
  <c r="Q15" i="1"/>
  <c r="R15" i="1" s="1"/>
  <c r="V14" i="1"/>
  <c r="E11" i="1"/>
  <c r="I11" i="1"/>
  <c r="M11" i="1"/>
  <c r="Q11" i="1"/>
  <c r="R11" i="1"/>
  <c r="E7" i="1"/>
  <c r="I7" i="1"/>
  <c r="M7" i="1"/>
  <c r="R7" i="1" s="1"/>
  <c r="Q7" i="1"/>
  <c r="E3" i="1"/>
  <c r="R3" i="1" s="1"/>
  <c r="I3" i="1"/>
  <c r="M3" i="1"/>
  <c r="Q3" i="1"/>
  <c r="B2" i="1"/>
  <c r="C2" i="1" s="1"/>
  <c r="D2" i="1" s="1"/>
  <c r="E2" i="1" s="1"/>
  <c r="F2" i="1" l="1"/>
  <c r="G2" i="1" s="1"/>
  <c r="H2" i="1" s="1"/>
  <c r="J2" i="1" s="1"/>
  <c r="K2" i="1" s="1"/>
  <c r="L2" i="1" s="1"/>
  <c r="N2" i="1" s="1"/>
  <c r="O2" i="1" s="1"/>
  <c r="P2" i="1" s="1"/>
  <c r="Q2" i="1" s="1"/>
  <c r="R2" i="1" s="1"/>
  <c r="K20" i="1"/>
  <c r="K21" i="1" s="1"/>
  <c r="K24" i="1"/>
  <c r="K25" i="1" s="1"/>
  <c r="V12" i="1"/>
  <c r="J20" i="1" s="1"/>
  <c r="J21" i="1" s="1"/>
  <c r="X11" i="1"/>
  <c r="I2" i="1" l="1"/>
  <c r="M2" i="1"/>
  <c r="L24" i="1"/>
  <c r="L25" i="1" s="1"/>
  <c r="X10" i="1"/>
  <c r="V11" i="1"/>
  <c r="J24" i="1" s="1"/>
  <c r="J25" i="1" s="1"/>
  <c r="M25" i="1" s="1"/>
  <c r="X9" i="1" l="1"/>
  <c r="V10" i="1"/>
  <c r="L20" i="1" l="1"/>
  <c r="L21" i="1" s="1"/>
  <c r="M21" i="1" s="1"/>
  <c r="K28" i="1"/>
  <c r="K29" i="1" s="1"/>
  <c r="H24" i="1"/>
  <c r="H25" i="1" s="1"/>
  <c r="J28" i="1"/>
  <c r="J29" i="1" s="1"/>
  <c r="V9" i="1"/>
  <c r="X8" i="1"/>
  <c r="V8" i="1" l="1"/>
  <c r="X7" i="1"/>
  <c r="N20" i="1"/>
  <c r="N21" i="1" s="1"/>
  <c r="H20" i="1"/>
  <c r="H21" i="1" s="1"/>
  <c r="K4" i="1"/>
  <c r="K5" i="1" s="1"/>
  <c r="N24" i="1"/>
  <c r="N25" i="1" s="1"/>
  <c r="L4" i="1"/>
  <c r="L5" i="1" s="1"/>
  <c r="V7" i="1" l="1"/>
  <c r="X6" i="1"/>
  <c r="F20" i="1"/>
  <c r="F21" i="1" s="1"/>
  <c r="J4" i="1"/>
  <c r="J5" i="1" s="1"/>
  <c r="O24" i="1"/>
  <c r="O25" i="1" s="1"/>
  <c r="P20" i="1"/>
  <c r="P21" i="1" s="1"/>
  <c r="B24" i="1"/>
  <c r="L28" i="1"/>
  <c r="L29" i="1" s="1"/>
  <c r="M29" i="1" s="1"/>
  <c r="D24" i="1"/>
  <c r="D25" i="1" s="1"/>
  <c r="F24" i="1"/>
  <c r="F25" i="1" s="1"/>
  <c r="I25" i="1" s="1"/>
  <c r="G20" i="1"/>
  <c r="G21" i="1" s="1"/>
  <c r="C4" i="1"/>
  <c r="C5" i="1" s="1"/>
  <c r="G24" i="1"/>
  <c r="G25" i="1" s="1"/>
  <c r="C24" i="1"/>
  <c r="C25" i="1" s="1"/>
  <c r="D20" i="1"/>
  <c r="D21" i="1" s="1"/>
  <c r="O20" i="1"/>
  <c r="O21" i="1" s="1"/>
  <c r="Q21" i="1" s="1"/>
  <c r="H28" i="1"/>
  <c r="H29" i="1" s="1"/>
  <c r="B20" i="1"/>
  <c r="C20" i="1"/>
  <c r="C21" i="1" s="1"/>
  <c r="M5" i="1" l="1"/>
  <c r="V6" i="1"/>
  <c r="X5" i="1"/>
  <c r="B25" i="1"/>
  <c r="E25" i="1" s="1"/>
  <c r="R24" i="1"/>
  <c r="I21" i="1"/>
  <c r="B21" i="1"/>
  <c r="E21" i="1" s="1"/>
  <c r="R21" i="1" s="1"/>
  <c r="R20" i="1"/>
  <c r="D4" i="1"/>
  <c r="D5" i="1" s="1"/>
  <c r="N4" i="1"/>
  <c r="N5" i="1" s="1"/>
  <c r="H4" i="1"/>
  <c r="H5" i="1" s="1"/>
  <c r="P24" i="1"/>
  <c r="P25" i="1" s="1"/>
  <c r="Q25" i="1" s="1"/>
  <c r="F28" i="1"/>
  <c r="F29" i="1" s="1"/>
  <c r="I29" i="1" s="1"/>
  <c r="B4" i="1"/>
  <c r="N28" i="1"/>
  <c r="N29" i="1" s="1"/>
  <c r="G28" i="1"/>
  <c r="G29" i="1" s="1"/>
  <c r="G4" i="1"/>
  <c r="G5" i="1" s="1"/>
  <c r="F4" i="1"/>
  <c r="F5" i="1" s="1"/>
  <c r="X4" i="1" l="1"/>
  <c r="V5" i="1"/>
  <c r="R25" i="1"/>
  <c r="I5" i="1"/>
  <c r="B5" i="1"/>
  <c r="O4" i="1"/>
  <c r="O5" i="1" s="1"/>
  <c r="C28" i="1"/>
  <c r="C29" i="1" s="1"/>
  <c r="C12" i="1"/>
  <c r="C13" i="1" s="1"/>
  <c r="O12" i="1"/>
  <c r="O13" i="1" s="1"/>
  <c r="B12" i="1"/>
  <c r="D28" i="1"/>
  <c r="D29" i="1" s="1"/>
  <c r="H12" i="1"/>
  <c r="H13" i="1" s="1"/>
  <c r="O28" i="1"/>
  <c r="O29" i="1" s="1"/>
  <c r="Q29" i="1" s="1"/>
  <c r="B28" i="1"/>
  <c r="F12" i="1"/>
  <c r="F13" i="1" s="1"/>
  <c r="P28" i="1"/>
  <c r="P29" i="1" s="1"/>
  <c r="B29" i="1" l="1"/>
  <c r="E29" i="1" s="1"/>
  <c r="R29" i="1" s="1"/>
  <c r="R28" i="1"/>
  <c r="E5" i="1"/>
  <c r="X3" i="1"/>
  <c r="V3" i="1" s="1"/>
  <c r="V4" i="1"/>
  <c r="B13" i="1"/>
  <c r="P4" i="1"/>
  <c r="J12" i="1"/>
  <c r="J13" i="1" s="1"/>
  <c r="L12" i="1"/>
  <c r="L13" i="1" s="1"/>
  <c r="G16" i="1"/>
  <c r="G17" i="1" s="1"/>
  <c r="N16" i="1"/>
  <c r="N17" i="1" s="1"/>
  <c r="P16" i="1"/>
  <c r="P17" i="1" s="1"/>
  <c r="P12" i="1"/>
  <c r="P13" i="1" s="1"/>
  <c r="C16" i="1"/>
  <c r="C17" i="1" s="1"/>
  <c r="J16" i="1"/>
  <c r="J17" i="1" s="1"/>
  <c r="L16" i="1"/>
  <c r="L17" i="1" s="1"/>
  <c r="G12" i="1"/>
  <c r="G13" i="1" s="1"/>
  <c r="I13" i="1" s="1"/>
  <c r="B16" i="1"/>
  <c r="K16" i="1"/>
  <c r="K17" i="1" s="1"/>
  <c r="D12" i="1"/>
  <c r="D13" i="1" s="1"/>
  <c r="K12" i="1"/>
  <c r="K13" i="1" s="1"/>
  <c r="F16" i="1"/>
  <c r="F17" i="1" s="1"/>
  <c r="I17" i="1" s="1"/>
  <c r="H16" i="1"/>
  <c r="H17" i="1" s="1"/>
  <c r="O16" i="1"/>
  <c r="O17" i="1" s="1"/>
  <c r="N12" i="1"/>
  <c r="N13" i="1" s="1"/>
  <c r="Q13" i="1" s="1"/>
  <c r="D16" i="1"/>
  <c r="D17" i="1" s="1"/>
  <c r="B8" i="1" l="1"/>
  <c r="F8" i="1"/>
  <c r="F9" i="1" s="1"/>
  <c r="H8" i="1"/>
  <c r="H9" i="1" s="1"/>
  <c r="H30" i="1" s="1"/>
  <c r="O8" i="1"/>
  <c r="O9" i="1" s="1"/>
  <c r="O30" i="1" s="1"/>
  <c r="N8" i="1"/>
  <c r="N9" i="1" s="1"/>
  <c r="P8" i="1"/>
  <c r="P9" i="1" s="1"/>
  <c r="L8" i="1"/>
  <c r="L9" i="1" s="1"/>
  <c r="L30" i="1" s="1"/>
  <c r="G8" i="1"/>
  <c r="G9" i="1" s="1"/>
  <c r="G30" i="1" s="1"/>
  <c r="D8" i="1"/>
  <c r="D9" i="1" s="1"/>
  <c r="D30" i="1" s="1"/>
  <c r="M13" i="1"/>
  <c r="R12" i="1"/>
  <c r="B17" i="1"/>
  <c r="E17" i="1" s="1"/>
  <c r="R16" i="1"/>
  <c r="K8" i="1"/>
  <c r="K9" i="1" s="1"/>
  <c r="K30" i="1" s="1"/>
  <c r="J8" i="1"/>
  <c r="J9" i="1" s="1"/>
  <c r="C8" i="1"/>
  <c r="C9" i="1" s="1"/>
  <c r="C30" i="1" s="1"/>
  <c r="M17" i="1"/>
  <c r="Q17" i="1"/>
  <c r="P5" i="1"/>
  <c r="R4" i="1"/>
  <c r="E13" i="1"/>
  <c r="R13" i="1" s="1"/>
  <c r="I9" i="1" l="1"/>
  <c r="I30" i="1" s="1"/>
  <c r="F30" i="1"/>
  <c r="R17" i="1"/>
  <c r="M9" i="1"/>
  <c r="M30" i="1" s="1"/>
  <c r="J30" i="1"/>
  <c r="P30" i="1"/>
  <c r="Q5" i="1"/>
  <c r="Q9" i="1"/>
  <c r="N30" i="1"/>
  <c r="R8" i="1"/>
  <c r="B9" i="1"/>
  <c r="E9" i="1" l="1"/>
  <c r="B30" i="1"/>
  <c r="Q30" i="1"/>
  <c r="R5" i="1"/>
  <c r="R9" i="1" l="1"/>
  <c r="R30" i="1" s="1"/>
  <c r="E30" i="1"/>
</calcChain>
</file>

<file path=xl/sharedStrings.xml><?xml version="1.0" encoding="utf-8"?>
<sst xmlns="http://schemas.openxmlformats.org/spreadsheetml/2006/main" count="45" uniqueCount="44">
  <si>
    <t>Jan</t>
  </si>
  <si>
    <t>Feb</t>
  </si>
  <si>
    <t>Mar</t>
  </si>
  <si>
    <t>1st Qtr</t>
  </si>
  <si>
    <t>Apr</t>
  </si>
  <si>
    <t>May</t>
  </si>
  <si>
    <t>Jun</t>
  </si>
  <si>
    <t>2nd Qtr</t>
  </si>
  <si>
    <t>Jul</t>
  </si>
  <si>
    <t>Aug</t>
  </si>
  <si>
    <t>Sep</t>
  </si>
  <si>
    <t>3rd Qtr</t>
  </si>
  <si>
    <t>Oct</t>
  </si>
  <si>
    <t>Nov</t>
  </si>
  <si>
    <t>Dec</t>
  </si>
  <si>
    <t>4th Qtr</t>
  </si>
  <si>
    <t>Grand Total</t>
  </si>
  <si>
    <t>COST</t>
  </si>
  <si>
    <t>PRODUCT</t>
  </si>
  <si>
    <t>INCREASE</t>
  </si>
  <si>
    <t>CASES</t>
  </si>
  <si>
    <t>UNIT COST</t>
  </si>
  <si>
    <t>Orange Juice (Cases)</t>
  </si>
  <si>
    <t>Orange Juice ($ per case)</t>
  </si>
  <si>
    <t>Orange Juice (Total $$$)</t>
  </si>
  <si>
    <t>PRICE BREAK</t>
  </si>
  <si>
    <t>Grape Juice (Cases)</t>
  </si>
  <si>
    <t>Grape Juice ($ per case)</t>
  </si>
  <si>
    <t>Grape Juice (Total $$$)</t>
  </si>
  <si>
    <t>Pineapple (Cases)</t>
  </si>
  <si>
    <t>Pineapple ($ per Case)</t>
  </si>
  <si>
    <t>Pineapple (Total $$$)</t>
  </si>
  <si>
    <t>Apple Juice (Cases)</t>
  </si>
  <si>
    <t>Apple Juice ($ per Case)</t>
  </si>
  <si>
    <t>Apple Juice (Total $$$)</t>
  </si>
  <si>
    <t>Root Beer (Cases)</t>
  </si>
  <si>
    <t>Root Beer ($ per Case)</t>
  </si>
  <si>
    <t>Root Beer (Total $$$)</t>
  </si>
  <si>
    <t>Cream Soda (Cases)</t>
  </si>
  <si>
    <t>Cream Soda ($ per Case)</t>
  </si>
  <si>
    <t>Cream Soda (Total $$$)</t>
  </si>
  <si>
    <t>Grape Soda (Cases)</t>
  </si>
  <si>
    <t>Grape Soda ($ per Case)</t>
  </si>
  <si>
    <t>Grape Soda (Total $$$)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</si>
</sst>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yyyy"/>
    <numFmt numFmtId="165" formatCode="0.0%"/>
  </numFmts>
  <fonts count="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17"/>
      </left>
      <right/>
      <top/>
      <bottom/>
      <diagonal/>
    </border>
    <border>
      <left style="medium">
        <color indexed="17"/>
      </left>
      <right style="medium">
        <color indexed="17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17"/>
      </left>
      <right/>
      <top/>
      <bottom style="thin">
        <color indexed="64"/>
      </bottom>
      <diagonal/>
    </border>
    <border>
      <left style="medium">
        <color indexed="17"/>
      </left>
      <right style="medium">
        <color indexed="17"/>
      </right>
      <top/>
      <bottom style="thin">
        <color indexed="64"/>
      </bottom>
      <diagonal/>
    </border>
    <border>
      <left style="medium">
        <color indexed="17"/>
      </left>
      <right/>
      <top/>
      <bottom style="medium">
        <color indexed="10"/>
      </bottom>
      <diagonal/>
    </border>
    <border>
      <left style="medium">
        <color indexed="17"/>
      </left>
      <right style="medium">
        <color indexed="17"/>
      </right>
      <top/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2" applyFont="1" applyAlignment="1">
      <alignment horizontal="center"/>
    </xf>
    <xf numFmtId="0" fontId="2" fillId="0" borderId="1" xfId="2" applyFont="1" applyBorder="1" applyAlignment="1" applyProtection="1">
      <alignment horizontal="center"/>
    </xf>
    <xf numFmtId="0" fontId="2" fillId="0" borderId="0" xfId="2" applyFont="1" applyAlignment="1" applyProtection="1">
      <alignment horizontal="center"/>
    </xf>
    <xf numFmtId="0" fontId="2" fillId="0" borderId="2" xfId="2" applyFont="1" applyBorder="1" applyAlignment="1" applyProtection="1">
      <alignment horizontal="center"/>
    </xf>
    <xf numFmtId="0" fontId="2" fillId="0" borderId="3" xfId="2" applyFont="1" applyBorder="1" applyAlignment="1" applyProtection="1">
      <alignment horizontal="left"/>
    </xf>
    <xf numFmtId="164" fontId="2" fillId="0" borderId="4" xfId="2" applyNumberFormat="1" applyFont="1" applyBorder="1" applyAlignment="1" applyProtection="1">
      <alignment horizontal="center"/>
    </xf>
    <xf numFmtId="164" fontId="2" fillId="0" borderId="3" xfId="2" applyNumberFormat="1" applyFont="1" applyBorder="1" applyAlignment="1" applyProtection="1">
      <alignment horizontal="center"/>
    </xf>
    <xf numFmtId="164" fontId="2" fillId="0" borderId="5" xfId="2" applyNumberFormat="1" applyFont="1" applyBorder="1" applyAlignment="1" applyProtection="1">
      <alignment horizontal="center"/>
    </xf>
    <xf numFmtId="0" fontId="2" fillId="0" borderId="0" xfId="2" applyFont="1" applyAlignment="1" applyProtection="1">
      <alignment horizontal="left"/>
    </xf>
    <xf numFmtId="38" fontId="1" fillId="0" borderId="1" xfId="2" applyNumberFormat="1" applyFont="1" applyBorder="1" applyProtection="1"/>
    <xf numFmtId="38" fontId="1" fillId="0" borderId="0" xfId="2" applyNumberFormat="1" applyFont="1" applyProtection="1"/>
    <xf numFmtId="38" fontId="1" fillId="0" borderId="2" xfId="2" applyNumberFormat="1" applyFont="1" applyBorder="1" applyProtection="1"/>
    <xf numFmtId="0" fontId="1" fillId="0" borderId="0" xfId="2" applyFont="1"/>
    <xf numFmtId="165" fontId="1" fillId="0" borderId="0" xfId="2" applyNumberFormat="1" applyFont="1" applyAlignment="1">
      <alignment horizontal="center"/>
    </xf>
    <xf numFmtId="44" fontId="1" fillId="0" borderId="0" xfId="1" applyFont="1"/>
    <xf numFmtId="7" fontId="1" fillId="0" borderId="1" xfId="2" applyNumberFormat="1" applyFont="1" applyBorder="1" applyProtection="1"/>
    <xf numFmtId="7" fontId="1" fillId="0" borderId="0" xfId="2" applyNumberFormat="1" applyFont="1" applyProtection="1"/>
    <xf numFmtId="7" fontId="1" fillId="0" borderId="2" xfId="2" applyNumberFormat="1" applyFont="1" applyBorder="1" applyProtection="1"/>
    <xf numFmtId="0" fontId="1" fillId="0" borderId="0" xfId="2" applyFont="1" applyAlignment="1">
      <alignment horizontal="center"/>
    </xf>
    <xf numFmtId="0" fontId="2" fillId="0" borderId="0" xfId="2" applyFont="1"/>
    <xf numFmtId="165" fontId="1" fillId="0" borderId="0" xfId="3" applyNumberFormat="1" applyFont="1" applyAlignment="1">
      <alignment horizontal="center"/>
    </xf>
    <xf numFmtId="0" fontId="1" fillId="0" borderId="1" xfId="2" applyFont="1" applyBorder="1"/>
    <xf numFmtId="0" fontId="1" fillId="0" borderId="2" xfId="2" applyFont="1" applyBorder="1"/>
    <xf numFmtId="0" fontId="2" fillId="0" borderId="0" xfId="2" applyFont="1" applyBorder="1" applyAlignment="1" applyProtection="1">
      <alignment horizontal="left"/>
    </xf>
    <xf numFmtId="7" fontId="1" fillId="0" borderId="6" xfId="2" applyNumberFormat="1" applyFont="1" applyBorder="1" applyProtection="1"/>
    <xf numFmtId="7" fontId="1" fillId="0" borderId="0" xfId="2" applyNumberFormat="1" applyFont="1" applyBorder="1" applyProtection="1"/>
    <xf numFmtId="7" fontId="1" fillId="0" borderId="7" xfId="2" applyNumberFormat="1" applyFont="1" applyBorder="1" applyProtection="1"/>
    <xf numFmtId="0" fontId="1" fillId="0" borderId="0" xfId="2" applyFont="1" applyBorder="1"/>
    <xf numFmtId="0" fontId="2" fillId="0" borderId="8" xfId="2" applyFont="1" applyBorder="1"/>
    <xf numFmtId="7" fontId="1" fillId="0" borderId="8" xfId="2" applyNumberFormat="1" applyFont="1" applyBorder="1" applyProtection="1"/>
    <xf numFmtId="7" fontId="1" fillId="0" borderId="8" xfId="2" applyNumberFormat="1" applyFont="1" applyBorder="1"/>
  </cellXfs>
  <cellStyles count="4">
    <cellStyle name="Currency" xfId="1" builtinId="4"/>
    <cellStyle name="Normal" xfId="0" builtinId="0"/>
    <cellStyle name="Normal_Reports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showGridLines="0" tabSelected="1" workbookViewId="0">
      <selection activeCell="B4" sqref="B4"/>
    </sheetView>
  </sheetViews>
  <sheetFormatPr defaultRowHeight="13.2" x14ac:dyDescent="0.25"/>
  <cols>
    <col min="1" max="1" width="24.5546875" bestFit="1" customWidth="1"/>
    <col min="2" max="4" width="9.6640625" bestFit="1" customWidth="1"/>
    <col min="5" max="5" width="10.6640625" bestFit="1" customWidth="1"/>
    <col min="6" max="8" width="9.6640625" bestFit="1" customWidth="1"/>
    <col min="9" max="9" width="10.6640625" bestFit="1" customWidth="1"/>
    <col min="10" max="12" width="9.6640625" bestFit="1" customWidth="1"/>
    <col min="13" max="13" width="10.6640625" bestFit="1" customWidth="1"/>
    <col min="14" max="16" width="9.6640625" bestFit="1" customWidth="1"/>
    <col min="17" max="17" width="10.6640625" bestFit="1" customWidth="1"/>
    <col min="18" max="18" width="11.6640625" bestFit="1" customWidth="1"/>
  </cols>
  <sheetData>
    <row r="1" spans="1:25" x14ac:dyDescent="0.25">
      <c r="A1" s="1"/>
      <c r="B1" s="2" t="s">
        <v>0</v>
      </c>
      <c r="C1" s="3" t="s">
        <v>1</v>
      </c>
      <c r="D1" s="3" t="s">
        <v>2</v>
      </c>
      <c r="E1" s="2" t="s">
        <v>3</v>
      </c>
      <c r="F1" s="2" t="s">
        <v>4</v>
      </c>
      <c r="G1" s="3" t="s">
        <v>5</v>
      </c>
      <c r="H1" s="3" t="s">
        <v>6</v>
      </c>
      <c r="I1" s="2" t="s">
        <v>7</v>
      </c>
      <c r="J1" s="2" t="s">
        <v>8</v>
      </c>
      <c r="K1" s="3" t="s">
        <v>9</v>
      </c>
      <c r="L1" s="3" t="s">
        <v>10</v>
      </c>
      <c r="M1" s="2" t="s">
        <v>11</v>
      </c>
      <c r="N1" s="2" t="s">
        <v>12</v>
      </c>
      <c r="O1" s="3" t="s">
        <v>13</v>
      </c>
      <c r="P1" s="3" t="s">
        <v>14</v>
      </c>
      <c r="Q1" s="2" t="s">
        <v>15</v>
      </c>
      <c r="R1" s="4" t="s">
        <v>16</v>
      </c>
      <c r="S1" s="1"/>
      <c r="T1" s="1" t="s">
        <v>17</v>
      </c>
      <c r="U1" s="1"/>
      <c r="V1" s="1"/>
      <c r="W1" s="1"/>
      <c r="X1" s="1"/>
      <c r="Y1" s="1"/>
    </row>
    <row r="2" spans="1:25" x14ac:dyDescent="0.25">
      <c r="A2" s="5" t="s">
        <v>18</v>
      </c>
      <c r="B2" s="6">
        <f ca="1">NOW()-200</f>
        <v>42565.747892939813</v>
      </c>
      <c r="C2" s="7">
        <f ca="1">B2</f>
        <v>42565.747892939813</v>
      </c>
      <c r="D2" s="7">
        <f ca="1">C2</f>
        <v>42565.747892939813</v>
      </c>
      <c r="E2" s="6">
        <f ca="1">D2</f>
        <v>42565.747892939813</v>
      </c>
      <c r="F2" s="6">
        <f ca="1">D2</f>
        <v>42565.747892939813</v>
      </c>
      <c r="G2" s="7">
        <f ca="1">F2</f>
        <v>42565.747892939813</v>
      </c>
      <c r="H2" s="7">
        <f ca="1">G2</f>
        <v>42565.747892939813</v>
      </c>
      <c r="I2" s="6">
        <f ca="1">H2</f>
        <v>42565.747892939813</v>
      </c>
      <c r="J2" s="6">
        <f ca="1">H2</f>
        <v>42565.747892939813</v>
      </c>
      <c r="K2" s="7">
        <f ca="1">J2</f>
        <v>42565.747892939813</v>
      </c>
      <c r="L2" s="7">
        <f ca="1">K2</f>
        <v>42565.747892939813</v>
      </c>
      <c r="M2" s="6">
        <f ca="1">L2</f>
        <v>42565.747892939813</v>
      </c>
      <c r="N2" s="6">
        <f ca="1">L2</f>
        <v>42565.747892939813</v>
      </c>
      <c r="O2" s="7">
        <f ca="1">N2</f>
        <v>42565.747892939813</v>
      </c>
      <c r="P2" s="7">
        <f ca="1">O2</f>
        <v>42565.747892939813</v>
      </c>
      <c r="Q2" s="6">
        <f ca="1">P2</f>
        <v>42565.747892939813</v>
      </c>
      <c r="R2" s="8">
        <f ca="1">Q2</f>
        <v>42565.747892939813</v>
      </c>
      <c r="S2" s="1"/>
      <c r="T2" s="1" t="s">
        <v>19</v>
      </c>
      <c r="U2" s="1" t="s">
        <v>20</v>
      </c>
      <c r="V2" s="1" t="s">
        <v>21</v>
      </c>
      <c r="W2" s="1"/>
      <c r="X2" s="1"/>
      <c r="Y2" s="1"/>
    </row>
    <row r="3" spans="1:25" x14ac:dyDescent="0.25">
      <c r="A3" s="9" t="s">
        <v>22</v>
      </c>
      <c r="B3" s="10">
        <v>102</v>
      </c>
      <c r="C3" s="11">
        <v>100</v>
      </c>
      <c r="D3" s="11">
        <v>98</v>
      </c>
      <c r="E3" s="10">
        <f>SUM(B3:D3)</f>
        <v>300</v>
      </c>
      <c r="F3" s="10">
        <v>97</v>
      </c>
      <c r="G3" s="11">
        <v>98</v>
      </c>
      <c r="H3" s="11">
        <v>95</v>
      </c>
      <c r="I3" s="10">
        <f>SUM(F3:H3)</f>
        <v>290</v>
      </c>
      <c r="J3" s="10">
        <v>105</v>
      </c>
      <c r="K3" s="11">
        <v>115</v>
      </c>
      <c r="L3" s="11">
        <v>117</v>
      </c>
      <c r="M3" s="10">
        <f>SUM(J3:L3)</f>
        <v>337</v>
      </c>
      <c r="N3" s="10">
        <v>96</v>
      </c>
      <c r="O3" s="11">
        <v>85</v>
      </c>
      <c r="P3" s="11">
        <v>74</v>
      </c>
      <c r="Q3" s="10">
        <f>SUM(N3:P3)</f>
        <v>255</v>
      </c>
      <c r="R3" s="12">
        <f>SUM(E3,I3,M3,Q3)</f>
        <v>1182</v>
      </c>
      <c r="S3" s="13"/>
      <c r="T3" s="14">
        <v>0</v>
      </c>
      <c r="U3" s="13">
        <f>ROUND(-(W3*PRICE)+W3,0)</f>
        <v>50</v>
      </c>
      <c r="V3" s="15">
        <f>ROUND((X3*INCREASE)+X3,2)</f>
        <v>8.4499999999999993</v>
      </c>
      <c r="W3" s="13">
        <v>50</v>
      </c>
      <c r="X3" s="13">
        <f t="shared" ref="X3:X13" si="0">X4+0.1</f>
        <v>8.4499999999999957</v>
      </c>
      <c r="Y3" s="13"/>
    </row>
    <row r="4" spans="1:25" x14ac:dyDescent="0.25">
      <c r="A4" s="9" t="s">
        <v>23</v>
      </c>
      <c r="B4" s="16">
        <f>VLOOKUP(B3,cost,2)</f>
        <v>7.95</v>
      </c>
      <c r="C4" s="17">
        <f>VLOOKUP(C3,cost,2)</f>
        <v>7.95</v>
      </c>
      <c r="D4" s="17">
        <f>VLOOKUP(D3,cost,2)</f>
        <v>8.0500000000000007</v>
      </c>
      <c r="E4" s="16"/>
      <c r="F4" s="16">
        <f>VLOOKUP(F3,cost,2)</f>
        <v>8.0500000000000007</v>
      </c>
      <c r="G4" s="17">
        <f>VLOOKUP(G3,cost,2)</f>
        <v>8.0500000000000007</v>
      </c>
      <c r="H4" s="17">
        <f>VLOOKUP(H3,cost,2)</f>
        <v>8.0500000000000007</v>
      </c>
      <c r="I4" s="16"/>
      <c r="J4" s="16">
        <f>VLOOKUP(J3,cost,2)</f>
        <v>7.95</v>
      </c>
      <c r="K4" s="17">
        <f>VLOOKUP(K3,cost,2)</f>
        <v>7.85</v>
      </c>
      <c r="L4" s="17">
        <f>VLOOKUP(L3,cost,2)</f>
        <v>7.85</v>
      </c>
      <c r="M4" s="16"/>
      <c r="N4" s="16">
        <f>VLOOKUP(N3,cost,2)</f>
        <v>8.0500000000000007</v>
      </c>
      <c r="O4" s="17">
        <f>VLOOKUP(O3,cost,2)</f>
        <v>8.15</v>
      </c>
      <c r="P4" s="17">
        <f>VLOOKUP(P3,cost,2)</f>
        <v>8.25</v>
      </c>
      <c r="Q4" s="16"/>
      <c r="R4" s="18">
        <f>AVERAGE(B4:Q4)</f>
        <v>8.0166666666666675</v>
      </c>
      <c r="S4" s="13"/>
      <c r="T4" s="19"/>
      <c r="U4" s="13">
        <f t="shared" ref="U4:U15" si="1">ROUND(-(W4*PRICE)+W4,0)</f>
        <v>60</v>
      </c>
      <c r="V4" s="15">
        <f t="shared" ref="V4:V15" si="2">ROUND((X4*INCREASE)+X4,2)</f>
        <v>8.35</v>
      </c>
      <c r="W4" s="13">
        <v>60</v>
      </c>
      <c r="X4" s="13">
        <f t="shared" si="0"/>
        <v>8.3499999999999961</v>
      </c>
      <c r="Y4" s="13"/>
    </row>
    <row r="5" spans="1:25" x14ac:dyDescent="0.25">
      <c r="A5" s="9" t="s">
        <v>24</v>
      </c>
      <c r="B5" s="16">
        <f>(B3*B4)</f>
        <v>810.9</v>
      </c>
      <c r="C5" s="17">
        <f>(C3*C4)</f>
        <v>795</v>
      </c>
      <c r="D5" s="17">
        <f>(D3*D4)</f>
        <v>788.90000000000009</v>
      </c>
      <c r="E5" s="16">
        <f>SUM(B5:D5)</f>
        <v>2394.8000000000002</v>
      </c>
      <c r="F5" s="16">
        <f>(F3*F4)</f>
        <v>780.85</v>
      </c>
      <c r="G5" s="17">
        <f>(G3*G4)</f>
        <v>788.90000000000009</v>
      </c>
      <c r="H5" s="17">
        <f>(H3*H4)</f>
        <v>764.75000000000011</v>
      </c>
      <c r="I5" s="16">
        <f>SUM(F5:H5)</f>
        <v>2334.5</v>
      </c>
      <c r="J5" s="16">
        <f>(J3*J4)</f>
        <v>834.75</v>
      </c>
      <c r="K5" s="17">
        <f>(K3*K4)</f>
        <v>902.75</v>
      </c>
      <c r="L5" s="17">
        <f>(L3*L4)</f>
        <v>918.44999999999993</v>
      </c>
      <c r="M5" s="16">
        <f>SUM(J5:L5)</f>
        <v>2655.95</v>
      </c>
      <c r="N5" s="16">
        <f>(N3*N4)</f>
        <v>772.80000000000007</v>
      </c>
      <c r="O5" s="17">
        <f>(O3*O4)</f>
        <v>692.75</v>
      </c>
      <c r="P5" s="17">
        <f>(P3*P4)</f>
        <v>610.5</v>
      </c>
      <c r="Q5" s="16">
        <f>SUM(N5:P5)</f>
        <v>2076.0500000000002</v>
      </c>
      <c r="R5" s="18">
        <f>SUM(E5,I5,M5,Q5)</f>
        <v>9461.2999999999993</v>
      </c>
      <c r="S5" s="13"/>
      <c r="T5" s="1" t="s">
        <v>25</v>
      </c>
      <c r="U5" s="13">
        <f t="shared" si="1"/>
        <v>70</v>
      </c>
      <c r="V5" s="15">
        <f t="shared" si="2"/>
        <v>8.25</v>
      </c>
      <c r="W5" s="13">
        <v>70</v>
      </c>
      <c r="X5" s="13">
        <f t="shared" si="0"/>
        <v>8.2499999999999964</v>
      </c>
      <c r="Y5" s="13"/>
    </row>
    <row r="6" spans="1:25" x14ac:dyDescent="0.25">
      <c r="A6" s="20"/>
      <c r="B6" s="16"/>
      <c r="C6" s="17"/>
      <c r="D6" s="13"/>
      <c r="E6" s="16"/>
      <c r="F6" s="16"/>
      <c r="G6" s="13"/>
      <c r="H6" s="13"/>
      <c r="I6" s="16"/>
      <c r="J6" s="16"/>
      <c r="K6" s="13"/>
      <c r="L6" s="13"/>
      <c r="M6" s="16"/>
      <c r="N6" s="16"/>
      <c r="O6" s="13"/>
      <c r="P6" s="13"/>
      <c r="Q6" s="16"/>
      <c r="R6" s="18"/>
      <c r="S6" s="13"/>
      <c r="T6" s="21">
        <v>0</v>
      </c>
      <c r="U6" s="13">
        <f t="shared" si="1"/>
        <v>80</v>
      </c>
      <c r="V6" s="15">
        <f t="shared" si="2"/>
        <v>8.15</v>
      </c>
      <c r="W6" s="13">
        <v>80</v>
      </c>
      <c r="X6" s="13">
        <f t="shared" si="0"/>
        <v>8.1499999999999968</v>
      </c>
      <c r="Y6" s="13"/>
    </row>
    <row r="7" spans="1:25" x14ac:dyDescent="0.25">
      <c r="A7" s="9" t="s">
        <v>26</v>
      </c>
      <c r="B7" s="10">
        <v>59</v>
      </c>
      <c r="C7" s="11">
        <v>61</v>
      </c>
      <c r="D7" s="11">
        <v>57</v>
      </c>
      <c r="E7" s="10">
        <f>SUM(B7:D7)</f>
        <v>177</v>
      </c>
      <c r="F7" s="10">
        <v>58</v>
      </c>
      <c r="G7" s="11">
        <v>54</v>
      </c>
      <c r="H7" s="11">
        <v>56</v>
      </c>
      <c r="I7" s="10">
        <f>SUM(F7:H7)</f>
        <v>168</v>
      </c>
      <c r="J7" s="10">
        <v>61</v>
      </c>
      <c r="K7" s="11">
        <v>60</v>
      </c>
      <c r="L7" s="11">
        <v>58</v>
      </c>
      <c r="M7" s="10">
        <f>SUM(J7:L7)</f>
        <v>179</v>
      </c>
      <c r="N7" s="10">
        <v>59</v>
      </c>
      <c r="O7" s="11">
        <v>57</v>
      </c>
      <c r="P7" s="11">
        <v>55</v>
      </c>
      <c r="Q7" s="10">
        <f>SUM(N7:P7)</f>
        <v>171</v>
      </c>
      <c r="R7" s="12">
        <f>SUM(E7,I7,M7,Q7)</f>
        <v>695</v>
      </c>
      <c r="S7" s="13"/>
      <c r="T7" s="19"/>
      <c r="U7" s="13">
        <f t="shared" si="1"/>
        <v>90</v>
      </c>
      <c r="V7" s="15">
        <f t="shared" si="2"/>
        <v>8.0500000000000007</v>
      </c>
      <c r="W7" s="13">
        <v>90</v>
      </c>
      <c r="X7" s="13">
        <f t="shared" si="0"/>
        <v>8.0499999999999972</v>
      </c>
      <c r="Y7" s="13"/>
    </row>
    <row r="8" spans="1:25" x14ac:dyDescent="0.25">
      <c r="A8" s="9" t="s">
        <v>27</v>
      </c>
      <c r="B8" s="16">
        <f>VLOOKUP(B7,cost,2)</f>
        <v>8.4499999999999993</v>
      </c>
      <c r="C8" s="17">
        <f>VLOOKUP(C7,cost,2)</f>
        <v>8.35</v>
      </c>
      <c r="D8" s="17">
        <f>VLOOKUP(D7,cost,2)</f>
        <v>8.4499999999999993</v>
      </c>
      <c r="E8" s="16"/>
      <c r="F8" s="16">
        <f>VLOOKUP(F7,cost,2)</f>
        <v>8.4499999999999993</v>
      </c>
      <c r="G8" s="17">
        <f>VLOOKUP(G7,cost,2)</f>
        <v>8.4499999999999993</v>
      </c>
      <c r="H8" s="17">
        <f>VLOOKUP(H7,cost,2)</f>
        <v>8.4499999999999993</v>
      </c>
      <c r="I8" s="16"/>
      <c r="J8" s="16">
        <f>VLOOKUP(J7,cost,2)</f>
        <v>8.35</v>
      </c>
      <c r="K8" s="17">
        <f>VLOOKUP(K7,cost,2)</f>
        <v>8.35</v>
      </c>
      <c r="L8" s="17">
        <f>VLOOKUP(L7,cost,2)</f>
        <v>8.4499999999999993</v>
      </c>
      <c r="M8" s="16"/>
      <c r="N8" s="16">
        <f>VLOOKUP(N7,cost,2)</f>
        <v>8.4499999999999993</v>
      </c>
      <c r="O8" s="17">
        <f>VLOOKUP(O7,cost,2)</f>
        <v>8.4499999999999993</v>
      </c>
      <c r="P8" s="17">
        <f>VLOOKUP(P7,cost,2)</f>
        <v>8.4499999999999993</v>
      </c>
      <c r="Q8" s="16"/>
      <c r="R8" s="18">
        <f>AVERAGE(B8:Q8)</f>
        <v>8.4250000000000007</v>
      </c>
      <c r="S8" s="13"/>
      <c r="T8" s="13"/>
      <c r="U8" s="13">
        <f t="shared" si="1"/>
        <v>100</v>
      </c>
      <c r="V8" s="15">
        <f t="shared" si="2"/>
        <v>7.95</v>
      </c>
      <c r="W8" s="13">
        <v>100</v>
      </c>
      <c r="X8" s="13">
        <f t="shared" si="0"/>
        <v>7.9499999999999975</v>
      </c>
      <c r="Y8" s="13"/>
    </row>
    <row r="9" spans="1:25" x14ac:dyDescent="0.25">
      <c r="A9" s="9" t="s">
        <v>28</v>
      </c>
      <c r="B9" s="16">
        <f>(B7*B8)</f>
        <v>498.54999999999995</v>
      </c>
      <c r="C9" s="17">
        <f>(C7*C8)</f>
        <v>509.34999999999997</v>
      </c>
      <c r="D9" s="17">
        <f>(D7*D8)</f>
        <v>481.65</v>
      </c>
      <c r="E9" s="16">
        <f>SUM(B9:D9)</f>
        <v>1489.5499999999997</v>
      </c>
      <c r="F9" s="16">
        <f>(F7*F8)</f>
        <v>490.09999999999997</v>
      </c>
      <c r="G9" s="17">
        <f>(G7*G8)</f>
        <v>456.29999999999995</v>
      </c>
      <c r="H9" s="17">
        <f>(H7*H8)</f>
        <v>473.19999999999993</v>
      </c>
      <c r="I9" s="16">
        <f>SUM(F9:H9)</f>
        <v>1419.6</v>
      </c>
      <c r="J9" s="16">
        <f>(J7*J8)</f>
        <v>509.34999999999997</v>
      </c>
      <c r="K9" s="17">
        <f>(K7*K8)</f>
        <v>501</v>
      </c>
      <c r="L9" s="17">
        <f>(L7*L8)</f>
        <v>490.09999999999997</v>
      </c>
      <c r="M9" s="16">
        <f>SUM(J9:L9)</f>
        <v>1500.4499999999998</v>
      </c>
      <c r="N9" s="16">
        <f>(N7*N8)</f>
        <v>498.54999999999995</v>
      </c>
      <c r="O9" s="17">
        <f>(O7*O8)</f>
        <v>481.65</v>
      </c>
      <c r="P9" s="17">
        <f>(P7*P8)</f>
        <v>464.74999999999994</v>
      </c>
      <c r="Q9" s="16">
        <f>SUM(N9:P9)</f>
        <v>1444.9499999999998</v>
      </c>
      <c r="R9" s="18">
        <f>SUM(E9,I9,M9,Q9)</f>
        <v>5854.5499999999993</v>
      </c>
      <c r="S9" s="13"/>
      <c r="T9" s="13"/>
      <c r="U9" s="13">
        <f t="shared" si="1"/>
        <v>110</v>
      </c>
      <c r="V9" s="15">
        <f t="shared" si="2"/>
        <v>7.85</v>
      </c>
      <c r="W9" s="13">
        <v>110</v>
      </c>
      <c r="X9" s="13">
        <f t="shared" si="0"/>
        <v>7.8499999999999979</v>
      </c>
      <c r="Y9" s="13"/>
    </row>
    <row r="10" spans="1:25" x14ac:dyDescent="0.25">
      <c r="A10" s="20"/>
      <c r="B10" s="22"/>
      <c r="C10" s="13"/>
      <c r="D10" s="13"/>
      <c r="E10" s="22"/>
      <c r="F10" s="22"/>
      <c r="G10" s="13"/>
      <c r="H10" s="13"/>
      <c r="I10" s="22"/>
      <c r="J10" s="22"/>
      <c r="K10" s="13"/>
      <c r="L10" s="13"/>
      <c r="M10" s="22"/>
      <c r="N10" s="22"/>
      <c r="O10" s="13"/>
      <c r="P10" s="13"/>
      <c r="Q10" s="22"/>
      <c r="R10" s="23"/>
      <c r="S10" s="13"/>
      <c r="T10" s="13"/>
      <c r="U10" s="13">
        <f t="shared" si="1"/>
        <v>120</v>
      </c>
      <c r="V10" s="15">
        <f t="shared" si="2"/>
        <v>7.75</v>
      </c>
      <c r="W10" s="13">
        <v>120</v>
      </c>
      <c r="X10" s="13">
        <f t="shared" si="0"/>
        <v>7.7499999999999982</v>
      </c>
      <c r="Y10" s="13"/>
    </row>
    <row r="11" spans="1:25" x14ac:dyDescent="0.25">
      <c r="A11" s="9" t="s">
        <v>29</v>
      </c>
      <c r="B11" s="10">
        <v>80</v>
      </c>
      <c r="C11" s="11">
        <v>81</v>
      </c>
      <c r="D11" s="11">
        <v>79</v>
      </c>
      <c r="E11" s="10">
        <f>SUM(B11:D11)</f>
        <v>240</v>
      </c>
      <c r="F11" s="10">
        <v>82</v>
      </c>
      <c r="G11" s="11">
        <v>78</v>
      </c>
      <c r="H11" s="11">
        <v>80</v>
      </c>
      <c r="I11" s="10">
        <f>SUM(F11:H11)</f>
        <v>240</v>
      </c>
      <c r="J11" s="10">
        <v>76</v>
      </c>
      <c r="K11" s="11">
        <v>78</v>
      </c>
      <c r="L11" s="11">
        <v>77</v>
      </c>
      <c r="M11" s="10">
        <f>SUM(J11:L11)</f>
        <v>231</v>
      </c>
      <c r="N11" s="10">
        <v>79</v>
      </c>
      <c r="O11" s="11">
        <v>80</v>
      </c>
      <c r="P11" s="11">
        <v>76</v>
      </c>
      <c r="Q11" s="10">
        <f>SUM(N11:P11)</f>
        <v>235</v>
      </c>
      <c r="R11" s="12">
        <f>SUM(E11,I11,M11,Q11)</f>
        <v>946</v>
      </c>
      <c r="S11" s="13"/>
      <c r="T11" s="13"/>
      <c r="U11" s="13">
        <f t="shared" si="1"/>
        <v>130</v>
      </c>
      <c r="V11" s="15">
        <f t="shared" si="2"/>
        <v>7.65</v>
      </c>
      <c r="W11" s="13">
        <v>130</v>
      </c>
      <c r="X11" s="13">
        <f t="shared" si="0"/>
        <v>7.6499999999999986</v>
      </c>
      <c r="Y11" s="13"/>
    </row>
    <row r="12" spans="1:25" x14ac:dyDescent="0.25">
      <c r="A12" s="9" t="s">
        <v>30</v>
      </c>
      <c r="B12" s="16">
        <f>VLOOKUP(B11,cost,2)</f>
        <v>8.15</v>
      </c>
      <c r="C12" s="17">
        <f>VLOOKUP(C11,cost,2)</f>
        <v>8.15</v>
      </c>
      <c r="D12" s="17">
        <f>VLOOKUP(D11,cost,2)</f>
        <v>8.25</v>
      </c>
      <c r="E12" s="16"/>
      <c r="F12" s="16">
        <f>VLOOKUP(F11,cost,2)</f>
        <v>8.15</v>
      </c>
      <c r="G12" s="17">
        <f>VLOOKUP(G11,cost,2)</f>
        <v>8.25</v>
      </c>
      <c r="H12" s="17">
        <f>VLOOKUP(H11,cost,2)</f>
        <v>8.15</v>
      </c>
      <c r="I12" s="16"/>
      <c r="J12" s="16">
        <f>VLOOKUP(J11,cost,2)</f>
        <v>8.25</v>
      </c>
      <c r="K12" s="17">
        <f>VLOOKUP(K11,cost,2)</f>
        <v>8.25</v>
      </c>
      <c r="L12" s="17">
        <f>VLOOKUP(L11,cost,2)</f>
        <v>8.25</v>
      </c>
      <c r="M12" s="16"/>
      <c r="N12" s="16">
        <f>VLOOKUP(N11,cost,2)</f>
        <v>8.25</v>
      </c>
      <c r="O12" s="17">
        <f>VLOOKUP(O11,cost,2)</f>
        <v>8.15</v>
      </c>
      <c r="P12" s="17">
        <f>VLOOKUP(P11,cost,2)</f>
        <v>8.25</v>
      </c>
      <c r="Q12" s="16"/>
      <c r="R12" s="18">
        <f>AVERAGE(B12:Q12)</f>
        <v>8.2083333333333339</v>
      </c>
      <c r="S12" s="13"/>
      <c r="T12" s="13"/>
      <c r="U12" s="13">
        <f t="shared" si="1"/>
        <v>140</v>
      </c>
      <c r="V12" s="15">
        <f t="shared" si="2"/>
        <v>7.55</v>
      </c>
      <c r="W12" s="13">
        <v>140</v>
      </c>
      <c r="X12" s="13">
        <f t="shared" si="0"/>
        <v>7.5499999999999989</v>
      </c>
      <c r="Y12" s="13"/>
    </row>
    <row r="13" spans="1:25" x14ac:dyDescent="0.25">
      <c r="A13" s="9" t="s">
        <v>31</v>
      </c>
      <c r="B13" s="16">
        <f>(B11*B12)</f>
        <v>652</v>
      </c>
      <c r="C13" s="17">
        <f>(C11*C12)</f>
        <v>660.15</v>
      </c>
      <c r="D13" s="17">
        <f>(D11*D12)</f>
        <v>651.75</v>
      </c>
      <c r="E13" s="16">
        <f>SUM(B13:D13)</f>
        <v>1963.9</v>
      </c>
      <c r="F13" s="16">
        <f>(F11*F12)</f>
        <v>668.30000000000007</v>
      </c>
      <c r="G13" s="17">
        <f>(G11*G12)</f>
        <v>643.5</v>
      </c>
      <c r="H13" s="17">
        <f>(H11*H12)</f>
        <v>652</v>
      </c>
      <c r="I13" s="16">
        <f>SUM(F13:H13)</f>
        <v>1963.8000000000002</v>
      </c>
      <c r="J13" s="16">
        <f>(J11*J12)</f>
        <v>627</v>
      </c>
      <c r="K13" s="17">
        <f>(K11*K12)</f>
        <v>643.5</v>
      </c>
      <c r="L13" s="17">
        <f>(L11*L12)</f>
        <v>635.25</v>
      </c>
      <c r="M13" s="16">
        <f>SUM(J13:L13)</f>
        <v>1905.75</v>
      </c>
      <c r="N13" s="16">
        <f>(N11*N12)</f>
        <v>651.75</v>
      </c>
      <c r="O13" s="17">
        <f>(O11*O12)</f>
        <v>652</v>
      </c>
      <c r="P13" s="17">
        <f>(P11*P12)</f>
        <v>627</v>
      </c>
      <c r="Q13" s="16">
        <f>SUM(N13:P13)</f>
        <v>1930.75</v>
      </c>
      <c r="R13" s="18">
        <f>SUM(E13,I13,M13,Q13)</f>
        <v>7764.2000000000007</v>
      </c>
      <c r="S13" s="13"/>
      <c r="T13" s="13"/>
      <c r="U13" s="13">
        <f t="shared" si="1"/>
        <v>150</v>
      </c>
      <c r="V13" s="15">
        <f t="shared" si="2"/>
        <v>7.45</v>
      </c>
      <c r="W13" s="13">
        <v>150</v>
      </c>
      <c r="X13" s="13">
        <f t="shared" si="0"/>
        <v>7.4499999999999993</v>
      </c>
      <c r="Y13" s="13"/>
    </row>
    <row r="14" spans="1:25" x14ac:dyDescent="0.25">
      <c r="A14" s="20"/>
      <c r="B14" s="22"/>
      <c r="C14" s="13"/>
      <c r="D14" s="13"/>
      <c r="E14" s="22"/>
      <c r="F14" s="22"/>
      <c r="G14" s="13"/>
      <c r="H14" s="13"/>
      <c r="I14" s="22"/>
      <c r="J14" s="22"/>
      <c r="K14" s="13"/>
      <c r="L14" s="13"/>
      <c r="M14" s="22"/>
      <c r="N14" s="22"/>
      <c r="O14" s="13"/>
      <c r="P14" s="13"/>
      <c r="Q14" s="22"/>
      <c r="R14" s="23"/>
      <c r="S14" s="13"/>
      <c r="T14" s="13"/>
      <c r="U14" s="13">
        <f t="shared" si="1"/>
        <v>160</v>
      </c>
      <c r="V14" s="15">
        <f t="shared" si="2"/>
        <v>7.35</v>
      </c>
      <c r="W14" s="13">
        <v>160</v>
      </c>
      <c r="X14" s="13">
        <f>X15+0.1</f>
        <v>7.35</v>
      </c>
      <c r="Y14" s="13"/>
    </row>
    <row r="15" spans="1:25" x14ac:dyDescent="0.25">
      <c r="A15" s="9" t="s">
        <v>32</v>
      </c>
      <c r="B15" s="10">
        <v>75</v>
      </c>
      <c r="C15" s="11">
        <v>74</v>
      </c>
      <c r="D15" s="11">
        <v>77</v>
      </c>
      <c r="E15" s="10">
        <f>SUM(B15:D15)</f>
        <v>226</v>
      </c>
      <c r="F15" s="10">
        <v>76</v>
      </c>
      <c r="G15" s="11">
        <v>74</v>
      </c>
      <c r="H15" s="11">
        <v>73</v>
      </c>
      <c r="I15" s="10">
        <f>SUM(F15:H15)</f>
        <v>223</v>
      </c>
      <c r="J15" s="10">
        <v>77</v>
      </c>
      <c r="K15" s="11">
        <v>78</v>
      </c>
      <c r="L15" s="11">
        <v>76</v>
      </c>
      <c r="M15" s="10">
        <f>SUM(J15:L15)</f>
        <v>231</v>
      </c>
      <c r="N15" s="10">
        <v>74</v>
      </c>
      <c r="O15" s="11">
        <v>76</v>
      </c>
      <c r="P15" s="11">
        <v>75</v>
      </c>
      <c r="Q15" s="10">
        <f>SUM(N15:P15)</f>
        <v>225</v>
      </c>
      <c r="R15" s="12">
        <f>SUM(E15,I15,M15,Q15)</f>
        <v>905</v>
      </c>
      <c r="S15" s="13"/>
      <c r="T15" s="13"/>
      <c r="U15" s="13">
        <f t="shared" si="1"/>
        <v>170</v>
      </c>
      <c r="V15" s="15">
        <f t="shared" si="2"/>
        <v>7.25</v>
      </c>
      <c r="W15" s="13">
        <v>170</v>
      </c>
      <c r="X15" s="13">
        <v>7.25</v>
      </c>
      <c r="Y15" s="13"/>
    </row>
    <row r="16" spans="1:25" x14ac:dyDescent="0.25">
      <c r="A16" s="9" t="s">
        <v>33</v>
      </c>
      <c r="B16" s="16">
        <f>VLOOKUP(B15,cost,2)</f>
        <v>8.25</v>
      </c>
      <c r="C16" s="17">
        <f>VLOOKUP(C15,cost,2)</f>
        <v>8.25</v>
      </c>
      <c r="D16" s="17">
        <f>VLOOKUP(D15,cost,2)</f>
        <v>8.25</v>
      </c>
      <c r="E16" s="16"/>
      <c r="F16" s="16">
        <f>VLOOKUP(F15,cost,2)</f>
        <v>8.25</v>
      </c>
      <c r="G16" s="17">
        <f>VLOOKUP(G15,cost,2)</f>
        <v>8.25</v>
      </c>
      <c r="H16" s="17">
        <f>VLOOKUP(H15,cost,2)</f>
        <v>8.25</v>
      </c>
      <c r="I16" s="16"/>
      <c r="J16" s="16">
        <f>VLOOKUP(J15,cost,2)</f>
        <v>8.25</v>
      </c>
      <c r="K16" s="17">
        <f>VLOOKUP(K15,cost,2)</f>
        <v>8.25</v>
      </c>
      <c r="L16" s="17">
        <f>VLOOKUP(L15,cost,2)</f>
        <v>8.25</v>
      </c>
      <c r="M16" s="16"/>
      <c r="N16" s="16">
        <f>VLOOKUP(N15,cost,2)</f>
        <v>8.25</v>
      </c>
      <c r="O16" s="17">
        <f>VLOOKUP(O15,cost,2)</f>
        <v>8.25</v>
      </c>
      <c r="P16" s="17">
        <f>VLOOKUP(P15,cost,2)</f>
        <v>8.25</v>
      </c>
      <c r="Q16" s="16"/>
      <c r="R16" s="18">
        <f>AVERAGE(B16:Q16)</f>
        <v>8.25</v>
      </c>
      <c r="S16" s="13"/>
      <c r="T16" s="13"/>
      <c r="U16" s="13"/>
      <c r="V16" s="13"/>
      <c r="W16" s="13"/>
      <c r="X16" s="13"/>
      <c r="Y16" s="13"/>
    </row>
    <row r="17" spans="1:25" x14ac:dyDescent="0.25">
      <c r="A17" s="9" t="s">
        <v>34</v>
      </c>
      <c r="B17" s="16">
        <f>(B15*B16)</f>
        <v>618.75</v>
      </c>
      <c r="C17" s="17">
        <f>(C15*C16)</f>
        <v>610.5</v>
      </c>
      <c r="D17" s="17">
        <f>(D15*D16)</f>
        <v>635.25</v>
      </c>
      <c r="E17" s="16">
        <f>SUM(B17:D17)</f>
        <v>1864.5</v>
      </c>
      <c r="F17" s="16">
        <f>(F15*F16)</f>
        <v>627</v>
      </c>
      <c r="G17" s="17">
        <f>(G15*G16)</f>
        <v>610.5</v>
      </c>
      <c r="H17" s="17">
        <f>(H15*H16)</f>
        <v>602.25</v>
      </c>
      <c r="I17" s="16">
        <f>SUM(F17:H17)</f>
        <v>1839.75</v>
      </c>
      <c r="J17" s="16">
        <f>(J15*J16)</f>
        <v>635.25</v>
      </c>
      <c r="K17" s="17">
        <f>(K15*K16)</f>
        <v>643.5</v>
      </c>
      <c r="L17" s="17">
        <f>(L15*L16)</f>
        <v>627</v>
      </c>
      <c r="M17" s="16">
        <f>SUM(J17:L17)</f>
        <v>1905.75</v>
      </c>
      <c r="N17" s="16">
        <f>(N15*N16)</f>
        <v>610.5</v>
      </c>
      <c r="O17" s="17">
        <f>(O15*O16)</f>
        <v>627</v>
      </c>
      <c r="P17" s="17">
        <f>(P15*P16)</f>
        <v>618.75</v>
      </c>
      <c r="Q17" s="16">
        <f>SUM(N17:P17)</f>
        <v>1856.25</v>
      </c>
      <c r="R17" s="18">
        <f>SUM(E17,I17,M17,Q17)</f>
        <v>7466.25</v>
      </c>
      <c r="S17" s="13"/>
      <c r="T17" s="13"/>
      <c r="U17" s="13"/>
      <c r="V17" s="13"/>
      <c r="W17" s="13"/>
      <c r="X17" s="13"/>
      <c r="Y17" s="13"/>
    </row>
    <row r="18" spans="1:25" x14ac:dyDescent="0.25">
      <c r="A18" s="20"/>
      <c r="B18" s="22"/>
      <c r="C18" s="13"/>
      <c r="D18" s="13"/>
      <c r="E18" s="22"/>
      <c r="F18" s="22"/>
      <c r="G18" s="13"/>
      <c r="H18" s="13"/>
      <c r="I18" s="22"/>
      <c r="J18" s="22"/>
      <c r="K18" s="13"/>
      <c r="L18" s="13"/>
      <c r="M18" s="22"/>
      <c r="N18" s="22"/>
      <c r="O18" s="13"/>
      <c r="P18" s="13"/>
      <c r="Q18" s="22"/>
      <c r="R18" s="23"/>
      <c r="S18" s="13"/>
      <c r="T18" s="13"/>
      <c r="U18" s="13"/>
      <c r="V18" s="13"/>
      <c r="W18" s="13"/>
      <c r="X18" s="13"/>
      <c r="Y18" s="13"/>
    </row>
    <row r="19" spans="1:25" x14ac:dyDescent="0.25">
      <c r="A19" s="9" t="s">
        <v>35</v>
      </c>
      <c r="B19" s="10">
        <v>100</v>
      </c>
      <c r="C19" s="11">
        <v>105</v>
      </c>
      <c r="D19" s="11">
        <v>103</v>
      </c>
      <c r="E19" s="10">
        <f>SUM(B19:D19)</f>
        <v>308</v>
      </c>
      <c r="F19" s="10">
        <v>102</v>
      </c>
      <c r="G19" s="11">
        <v>106</v>
      </c>
      <c r="H19" s="11">
        <v>110</v>
      </c>
      <c r="I19" s="10">
        <f>SUM(F19:H19)</f>
        <v>318</v>
      </c>
      <c r="J19" s="10">
        <v>145</v>
      </c>
      <c r="K19" s="11">
        <v>150</v>
      </c>
      <c r="L19" s="11">
        <v>125</v>
      </c>
      <c r="M19" s="10">
        <f>SUM(J19:L19)</f>
        <v>420</v>
      </c>
      <c r="N19" s="10">
        <v>110</v>
      </c>
      <c r="O19" s="11">
        <v>105</v>
      </c>
      <c r="P19" s="11">
        <v>102</v>
      </c>
      <c r="Q19" s="10">
        <f>SUM(N19:P19)</f>
        <v>317</v>
      </c>
      <c r="R19" s="12">
        <f>SUM(E19,I19,M19,Q19)</f>
        <v>1363</v>
      </c>
      <c r="S19" s="13"/>
      <c r="T19" s="13"/>
      <c r="U19" s="13"/>
      <c r="V19" s="13"/>
      <c r="W19" s="13"/>
      <c r="X19" s="13"/>
      <c r="Y19" s="13"/>
    </row>
    <row r="20" spans="1:25" x14ac:dyDescent="0.25">
      <c r="A20" s="9" t="s">
        <v>36</v>
      </c>
      <c r="B20" s="16">
        <f>VLOOKUP(B19,cost,2)</f>
        <v>7.95</v>
      </c>
      <c r="C20" s="17">
        <f>VLOOKUP(C19,cost,2)</f>
        <v>7.95</v>
      </c>
      <c r="D20" s="17">
        <f>VLOOKUP(D19,cost,2)</f>
        <v>7.95</v>
      </c>
      <c r="E20" s="16"/>
      <c r="F20" s="16">
        <f>VLOOKUP(F19,cost,2)</f>
        <v>7.95</v>
      </c>
      <c r="G20" s="17">
        <f>VLOOKUP(G19,cost,2)</f>
        <v>7.95</v>
      </c>
      <c r="H20" s="17">
        <f>VLOOKUP(H19,cost,2)</f>
        <v>7.85</v>
      </c>
      <c r="I20" s="16"/>
      <c r="J20" s="16">
        <f>VLOOKUP(J19,cost,2)</f>
        <v>7.55</v>
      </c>
      <c r="K20" s="17">
        <f>VLOOKUP(K19,cost,2)</f>
        <v>7.45</v>
      </c>
      <c r="L20" s="17">
        <f>VLOOKUP(L19,cost,2)</f>
        <v>7.75</v>
      </c>
      <c r="M20" s="16"/>
      <c r="N20" s="16">
        <f>VLOOKUP(N19,cost,2)</f>
        <v>7.85</v>
      </c>
      <c r="O20" s="17">
        <f>VLOOKUP(O19,cost,2)</f>
        <v>7.95</v>
      </c>
      <c r="P20" s="17">
        <f>VLOOKUP(P19,cost,2)</f>
        <v>7.95</v>
      </c>
      <c r="Q20" s="16"/>
      <c r="R20" s="18">
        <f>AVERAGE(B20:Q20)</f>
        <v>7.8416666666666659</v>
      </c>
      <c r="S20" s="13"/>
      <c r="T20" s="13"/>
      <c r="U20" s="13"/>
      <c r="V20" s="13"/>
      <c r="W20" s="13"/>
      <c r="X20" s="13"/>
      <c r="Y20" s="13"/>
    </row>
    <row r="21" spans="1:25" x14ac:dyDescent="0.25">
      <c r="A21" s="9" t="s">
        <v>37</v>
      </c>
      <c r="B21" s="16">
        <f>(B19*B20)</f>
        <v>795</v>
      </c>
      <c r="C21" s="17">
        <f>(C19*C20)</f>
        <v>834.75</v>
      </c>
      <c r="D21" s="17">
        <f>(D19*D20)</f>
        <v>818.85</v>
      </c>
      <c r="E21" s="16">
        <f>SUM(B21:D21)</f>
        <v>2448.6</v>
      </c>
      <c r="F21" s="16">
        <f>(F19*F20)</f>
        <v>810.9</v>
      </c>
      <c r="G21" s="17">
        <f>(G19*G20)</f>
        <v>842.7</v>
      </c>
      <c r="H21" s="17">
        <f>(H19*H20)</f>
        <v>863.5</v>
      </c>
      <c r="I21" s="16">
        <f>SUM(F21:H21)</f>
        <v>2517.1</v>
      </c>
      <c r="J21" s="16">
        <f>(J19*J20)</f>
        <v>1094.75</v>
      </c>
      <c r="K21" s="17">
        <f>(K19*K20)</f>
        <v>1117.5</v>
      </c>
      <c r="L21" s="17">
        <f>(L19*L20)</f>
        <v>968.75</v>
      </c>
      <c r="M21" s="16">
        <f>SUM(J21:L21)</f>
        <v>3181</v>
      </c>
      <c r="N21" s="16">
        <f>(N19*N20)</f>
        <v>863.5</v>
      </c>
      <c r="O21" s="17">
        <f>(O19*O20)</f>
        <v>834.75</v>
      </c>
      <c r="P21" s="17">
        <f>(P19*P20)</f>
        <v>810.9</v>
      </c>
      <c r="Q21" s="16">
        <f>SUM(N21:P21)</f>
        <v>2509.15</v>
      </c>
      <c r="R21" s="18">
        <f>SUM(E21,I21,M21,Q21)</f>
        <v>10655.85</v>
      </c>
      <c r="S21" s="13"/>
      <c r="T21" s="13"/>
      <c r="U21" s="13"/>
      <c r="V21" s="13"/>
      <c r="W21" s="13"/>
      <c r="X21" s="13"/>
      <c r="Y21" s="13"/>
    </row>
    <row r="22" spans="1:25" x14ac:dyDescent="0.25">
      <c r="A22" s="20"/>
      <c r="B22" s="22"/>
      <c r="C22" s="13"/>
      <c r="D22" s="13"/>
      <c r="E22" s="22"/>
      <c r="F22" s="22"/>
      <c r="G22" s="13"/>
      <c r="H22" s="13"/>
      <c r="I22" s="22"/>
      <c r="J22" s="22"/>
      <c r="K22" s="13"/>
      <c r="L22" s="13"/>
      <c r="M22" s="22"/>
      <c r="N22" s="22"/>
      <c r="O22" s="13"/>
      <c r="P22" s="13"/>
      <c r="Q22" s="22"/>
      <c r="R22" s="23"/>
      <c r="S22" s="13"/>
      <c r="T22" s="13"/>
      <c r="U22" s="13"/>
      <c r="V22" s="13"/>
      <c r="W22" s="13"/>
      <c r="X22" s="13"/>
      <c r="Y22" s="13"/>
    </row>
    <row r="23" spans="1:25" x14ac:dyDescent="0.25">
      <c r="A23" s="9" t="s">
        <v>38</v>
      </c>
      <c r="B23" s="10">
        <v>100</v>
      </c>
      <c r="C23" s="11">
        <v>103</v>
      </c>
      <c r="D23" s="11">
        <v>102</v>
      </c>
      <c r="E23" s="10">
        <f>SUM(B23:D23)</f>
        <v>305</v>
      </c>
      <c r="F23" s="10">
        <v>100</v>
      </c>
      <c r="G23" s="11">
        <v>101</v>
      </c>
      <c r="H23" s="11">
        <v>125</v>
      </c>
      <c r="I23" s="10">
        <f>SUM(F23:H23)</f>
        <v>326</v>
      </c>
      <c r="J23" s="10">
        <v>135</v>
      </c>
      <c r="K23" s="11">
        <v>155</v>
      </c>
      <c r="L23" s="11">
        <v>140</v>
      </c>
      <c r="M23" s="10">
        <f>SUM(J23:L23)</f>
        <v>430</v>
      </c>
      <c r="N23" s="10">
        <v>110</v>
      </c>
      <c r="O23" s="11">
        <v>108</v>
      </c>
      <c r="P23" s="11">
        <v>96</v>
      </c>
      <c r="Q23" s="10">
        <f>SUM(N23:P23)</f>
        <v>314</v>
      </c>
      <c r="R23" s="12">
        <f>SUM(E23,I23,M23,Q23)</f>
        <v>1375</v>
      </c>
      <c r="S23" s="13"/>
      <c r="T23" s="13"/>
      <c r="U23" s="13"/>
      <c r="V23" s="13"/>
      <c r="W23" s="13"/>
      <c r="X23" s="13"/>
      <c r="Y23" s="13"/>
    </row>
    <row r="24" spans="1:25" x14ac:dyDescent="0.25">
      <c r="A24" s="9" t="s">
        <v>39</v>
      </c>
      <c r="B24" s="16">
        <f>VLOOKUP(B23,cost,2)</f>
        <v>7.95</v>
      </c>
      <c r="C24" s="17">
        <f>VLOOKUP(C23,cost,2)</f>
        <v>7.95</v>
      </c>
      <c r="D24" s="17">
        <f>VLOOKUP(D23,cost,2)</f>
        <v>7.95</v>
      </c>
      <c r="E24" s="16"/>
      <c r="F24" s="16">
        <f>VLOOKUP(F23,cost,2)</f>
        <v>7.95</v>
      </c>
      <c r="G24" s="17">
        <f>VLOOKUP(G23,cost,2)</f>
        <v>7.95</v>
      </c>
      <c r="H24" s="17">
        <f>VLOOKUP(H23,cost,2)</f>
        <v>7.75</v>
      </c>
      <c r="I24" s="16"/>
      <c r="J24" s="16">
        <f>VLOOKUP(J23,cost,2)</f>
        <v>7.65</v>
      </c>
      <c r="K24" s="17">
        <f>VLOOKUP(K23,cost,2)</f>
        <v>7.45</v>
      </c>
      <c r="L24" s="17">
        <f>VLOOKUP(L23,cost,2)</f>
        <v>7.55</v>
      </c>
      <c r="M24" s="16"/>
      <c r="N24" s="16">
        <f>VLOOKUP(N23,cost,2)</f>
        <v>7.85</v>
      </c>
      <c r="O24" s="17">
        <f>VLOOKUP(O23,cost,2)</f>
        <v>7.95</v>
      </c>
      <c r="P24" s="17">
        <f>VLOOKUP(P23,cost,2)</f>
        <v>8.0500000000000007</v>
      </c>
      <c r="Q24" s="16"/>
      <c r="R24" s="18">
        <f>AVERAGE(B24:Q24)</f>
        <v>7.833333333333333</v>
      </c>
      <c r="S24" s="13"/>
      <c r="T24" s="13"/>
      <c r="U24" s="13"/>
      <c r="V24" s="13"/>
      <c r="W24" s="13"/>
      <c r="X24" s="13"/>
      <c r="Y24" s="13"/>
    </row>
    <row r="25" spans="1:25" x14ac:dyDescent="0.25">
      <c r="A25" s="9" t="s">
        <v>40</v>
      </c>
      <c r="B25" s="16">
        <f>(B23*B24)</f>
        <v>795</v>
      </c>
      <c r="C25" s="17">
        <f>(C23*C24)</f>
        <v>818.85</v>
      </c>
      <c r="D25" s="17">
        <f>(D23*D24)</f>
        <v>810.9</v>
      </c>
      <c r="E25" s="16">
        <f>SUM(B25:D25)</f>
        <v>2424.75</v>
      </c>
      <c r="F25" s="16">
        <f>(F23*F24)</f>
        <v>795</v>
      </c>
      <c r="G25" s="17">
        <f>(G23*G24)</f>
        <v>802.95</v>
      </c>
      <c r="H25" s="17">
        <f>(H23*H24)</f>
        <v>968.75</v>
      </c>
      <c r="I25" s="16">
        <f>SUM(F25:H25)</f>
        <v>2566.6999999999998</v>
      </c>
      <c r="J25" s="16">
        <f>(J23*J24)</f>
        <v>1032.75</v>
      </c>
      <c r="K25" s="17">
        <f>(K23*K24)</f>
        <v>1154.75</v>
      </c>
      <c r="L25" s="17">
        <f>(L23*L24)</f>
        <v>1057</v>
      </c>
      <c r="M25" s="16">
        <f>SUM(J25:L25)</f>
        <v>3244.5</v>
      </c>
      <c r="N25" s="16">
        <f>(N23*N24)</f>
        <v>863.5</v>
      </c>
      <c r="O25" s="17">
        <f>(O23*O24)</f>
        <v>858.6</v>
      </c>
      <c r="P25" s="17">
        <f>(P23*P24)</f>
        <v>772.80000000000007</v>
      </c>
      <c r="Q25" s="16">
        <f>SUM(N25:P25)</f>
        <v>2494.9</v>
      </c>
      <c r="R25" s="18">
        <f>SUM(E25,I25,M25,Q25)</f>
        <v>10730.85</v>
      </c>
      <c r="S25" s="13"/>
      <c r="T25" s="13"/>
      <c r="U25" s="13"/>
      <c r="V25" s="13"/>
      <c r="W25" s="13"/>
      <c r="X25" s="13"/>
      <c r="Y25" s="13"/>
    </row>
    <row r="26" spans="1:25" x14ac:dyDescent="0.25">
      <c r="A26" s="20"/>
      <c r="B26" s="22"/>
      <c r="C26" s="13"/>
      <c r="D26" s="13"/>
      <c r="E26" s="22"/>
      <c r="F26" s="22"/>
      <c r="G26" s="13"/>
      <c r="H26" s="13"/>
      <c r="I26" s="22"/>
      <c r="J26" s="22"/>
      <c r="K26" s="13"/>
      <c r="L26" s="13"/>
      <c r="M26" s="22"/>
      <c r="N26" s="22"/>
      <c r="O26" s="13"/>
      <c r="P26" s="13"/>
      <c r="Q26" s="22"/>
      <c r="R26" s="23"/>
      <c r="S26" s="13"/>
      <c r="T26" s="13"/>
      <c r="U26" s="13"/>
      <c r="V26" s="13"/>
      <c r="W26" s="13"/>
      <c r="X26" s="13"/>
      <c r="Y26" s="13"/>
    </row>
    <row r="27" spans="1:25" x14ac:dyDescent="0.25">
      <c r="A27" s="9" t="s">
        <v>41</v>
      </c>
      <c r="B27" s="10">
        <v>86</v>
      </c>
      <c r="C27" s="11">
        <v>84</v>
      </c>
      <c r="D27" s="11">
        <v>88</v>
      </c>
      <c r="E27" s="10">
        <f>SUM(B27:D27)</f>
        <v>258</v>
      </c>
      <c r="F27" s="10">
        <v>96</v>
      </c>
      <c r="G27" s="11">
        <v>99</v>
      </c>
      <c r="H27" s="11">
        <v>105</v>
      </c>
      <c r="I27" s="10">
        <f>SUM(F27:H27)</f>
        <v>300</v>
      </c>
      <c r="J27" s="10">
        <v>126</v>
      </c>
      <c r="K27" s="11">
        <v>124</v>
      </c>
      <c r="L27" s="11">
        <v>100</v>
      </c>
      <c r="M27" s="10">
        <f>SUM(J27:L27)</f>
        <v>350</v>
      </c>
      <c r="N27" s="10">
        <v>96</v>
      </c>
      <c r="O27" s="11">
        <v>89</v>
      </c>
      <c r="P27" s="11">
        <v>84</v>
      </c>
      <c r="Q27" s="10">
        <f>SUM(N27:P27)</f>
        <v>269</v>
      </c>
      <c r="R27" s="12">
        <f>SUM(E27,I27,M27,Q27)</f>
        <v>1177</v>
      </c>
      <c r="S27" s="13"/>
      <c r="T27" s="13"/>
      <c r="U27" s="13"/>
      <c r="V27" s="13"/>
      <c r="W27" s="13"/>
      <c r="X27" s="13"/>
      <c r="Y27" s="13"/>
    </row>
    <row r="28" spans="1:25" x14ac:dyDescent="0.25">
      <c r="A28" s="9" t="s">
        <v>42</v>
      </c>
      <c r="B28" s="16">
        <f>VLOOKUP(B27,cost,2)</f>
        <v>8.15</v>
      </c>
      <c r="C28" s="17">
        <f>VLOOKUP(C27,cost,2)</f>
        <v>8.15</v>
      </c>
      <c r="D28" s="17">
        <f>VLOOKUP(D27,cost,2)</f>
        <v>8.15</v>
      </c>
      <c r="E28" s="16"/>
      <c r="F28" s="16">
        <f>VLOOKUP(F27,cost,2)</f>
        <v>8.0500000000000007</v>
      </c>
      <c r="G28" s="17">
        <f>VLOOKUP(G27,cost,2)</f>
        <v>8.0500000000000007</v>
      </c>
      <c r="H28" s="17">
        <f>VLOOKUP(H27,cost,2)</f>
        <v>7.95</v>
      </c>
      <c r="I28" s="16"/>
      <c r="J28" s="16">
        <f>VLOOKUP(J27,cost,2)</f>
        <v>7.75</v>
      </c>
      <c r="K28" s="17">
        <f>VLOOKUP(K27,cost,2)</f>
        <v>7.75</v>
      </c>
      <c r="L28" s="17">
        <f>VLOOKUP(L27,cost,2)</f>
        <v>7.95</v>
      </c>
      <c r="M28" s="16"/>
      <c r="N28" s="16">
        <f>VLOOKUP(N27,cost,2)</f>
        <v>8.0500000000000007</v>
      </c>
      <c r="O28" s="17">
        <f>VLOOKUP(O27,cost,2)</f>
        <v>8.15</v>
      </c>
      <c r="P28" s="17">
        <f>VLOOKUP(P27,cost,2)</f>
        <v>8.15</v>
      </c>
      <c r="Q28" s="16"/>
      <c r="R28" s="18">
        <f>AVERAGE(B28:Q28)</f>
        <v>8.0250000000000004</v>
      </c>
      <c r="S28" s="13"/>
      <c r="T28" s="13"/>
      <c r="U28" s="13"/>
      <c r="V28" s="13"/>
      <c r="W28" s="13"/>
      <c r="X28" s="13"/>
      <c r="Y28" s="13"/>
    </row>
    <row r="29" spans="1:25" ht="13.8" thickBot="1" x14ac:dyDescent="0.3">
      <c r="A29" s="24" t="s">
        <v>43</v>
      </c>
      <c r="B29" s="25">
        <f>(B27*B28)</f>
        <v>700.9</v>
      </c>
      <c r="C29" s="26">
        <f>(C27*C28)</f>
        <v>684.6</v>
      </c>
      <c r="D29" s="26">
        <f>(D27*D28)</f>
        <v>717.2</v>
      </c>
      <c r="E29" s="25">
        <f>SUM(B29:D29)</f>
        <v>2102.6999999999998</v>
      </c>
      <c r="F29" s="25">
        <f>(F27*F28)</f>
        <v>772.80000000000007</v>
      </c>
      <c r="G29" s="26">
        <f>(G27*G28)</f>
        <v>796.95</v>
      </c>
      <c r="H29" s="26">
        <f>(H27*H28)</f>
        <v>834.75</v>
      </c>
      <c r="I29" s="25">
        <f>SUM(F29:H29)</f>
        <v>2404.5</v>
      </c>
      <c r="J29" s="25">
        <f>(J27*J28)</f>
        <v>976.5</v>
      </c>
      <c r="K29" s="26">
        <f>(K27*K28)</f>
        <v>961</v>
      </c>
      <c r="L29" s="26">
        <f>(L27*L28)</f>
        <v>795</v>
      </c>
      <c r="M29" s="25">
        <f>SUM(J29:L29)</f>
        <v>2732.5</v>
      </c>
      <c r="N29" s="25">
        <f>(N27*N28)</f>
        <v>772.80000000000007</v>
      </c>
      <c r="O29" s="26">
        <f>(O27*O28)</f>
        <v>725.35</v>
      </c>
      <c r="P29" s="26">
        <f>(P27*P28)</f>
        <v>684.6</v>
      </c>
      <c r="Q29" s="25">
        <f>SUM(N29:P29)</f>
        <v>2182.75</v>
      </c>
      <c r="R29" s="27">
        <f>SUM(E29,I29,M29,Q29)</f>
        <v>9422.4500000000007</v>
      </c>
      <c r="S29" s="28"/>
      <c r="T29" s="28"/>
      <c r="U29" s="28"/>
      <c r="V29" s="28"/>
      <c r="W29" s="28"/>
      <c r="X29" s="28"/>
      <c r="Y29" s="28"/>
    </row>
    <row r="30" spans="1:25" ht="13.8" thickBot="1" x14ac:dyDescent="0.3">
      <c r="A30" s="29" t="s">
        <v>16</v>
      </c>
      <c r="B30" s="30">
        <f>B5+B9+B13+B17+B21+B25+B29</f>
        <v>4871.0999999999995</v>
      </c>
      <c r="C30" s="31">
        <f t="shared" ref="C30:R30" si="3">C5+C9+C13+C17+C21+C25+C29</f>
        <v>4913.2000000000007</v>
      </c>
      <c r="D30" s="31">
        <f t="shared" si="3"/>
        <v>4904.5</v>
      </c>
      <c r="E30" s="31">
        <f t="shared" si="3"/>
        <v>14688.8</v>
      </c>
      <c r="F30" s="31">
        <f t="shared" si="3"/>
        <v>4944.95</v>
      </c>
      <c r="G30" s="31">
        <f t="shared" si="3"/>
        <v>4941.7999999999993</v>
      </c>
      <c r="H30" s="31">
        <f t="shared" si="3"/>
        <v>5159.2</v>
      </c>
      <c r="I30" s="31">
        <f t="shared" si="3"/>
        <v>15045.95</v>
      </c>
      <c r="J30" s="31">
        <f t="shared" si="3"/>
        <v>5710.35</v>
      </c>
      <c r="K30" s="31">
        <f t="shared" si="3"/>
        <v>5924</v>
      </c>
      <c r="L30" s="31">
        <f t="shared" si="3"/>
        <v>5491.55</v>
      </c>
      <c r="M30" s="31">
        <f t="shared" si="3"/>
        <v>17125.900000000001</v>
      </c>
      <c r="N30" s="31">
        <f t="shared" si="3"/>
        <v>5033.4000000000005</v>
      </c>
      <c r="O30" s="31">
        <f t="shared" si="3"/>
        <v>4872.1000000000004</v>
      </c>
      <c r="P30" s="31">
        <f t="shared" si="3"/>
        <v>4589.3</v>
      </c>
      <c r="Q30" s="31">
        <f t="shared" si="3"/>
        <v>14494.8</v>
      </c>
      <c r="R30" s="31">
        <f t="shared" si="3"/>
        <v>61355.45</v>
      </c>
      <c r="S30" s="13"/>
      <c r="T30" s="13"/>
      <c r="U30" s="13"/>
      <c r="V30" s="13"/>
      <c r="W30" s="13"/>
      <c r="X30" s="13"/>
      <c r="Y30" s="13"/>
    </row>
    <row r="31" spans="1:25" x14ac:dyDescent="0.25">
      <c r="A31" s="20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x14ac:dyDescent="0.25">
      <c r="A32" s="20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</sheetData>
  <customSheetViews>
    <customSheetView guid="{54629769-B46E-4269-B5B0-96AE93BCD65E}" showGridLines="0">
      <selection activeCell="B4" sqref="B4"/>
      <pageMargins left="0.75" right="0.75" top="1" bottom="1" header="0.5" footer="0.5"/>
      <headerFooter alignWithMargins="0"/>
    </customSheetView>
  </customSheetView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2001 Sales</vt:lpstr>
      <vt:lpstr>cost</vt:lpstr>
      <vt:lpstr>INCREASE</vt:lpstr>
      <vt:lpstr>PRICE</vt:lpstr>
    </vt:vector>
  </TitlesOfParts>
  <Company>CALC/Canterbury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JoAnn Greenawalt</cp:lastModifiedBy>
  <dcterms:created xsi:type="dcterms:W3CDTF">2002-05-01T19:38:45Z</dcterms:created>
  <dcterms:modified xsi:type="dcterms:W3CDTF">2017-01-30T22:58:24Z</dcterms:modified>
</cp:coreProperties>
</file>